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DG-I-006_Biomass pellet impact and docs\"/>
    </mc:Choice>
  </mc:AlternateContent>
  <xr:revisionPtr revIDLastSave="0" documentId="13_ncr:1_{51214CB1-A7E1-4B75-9934-E4F842BCA0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mpact" sheetId="8" r:id="rId1"/>
  </sheets>
  <externalReferences>
    <externalReference r:id="rId2"/>
  </externalReferenc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D4" i="8"/>
  <c r="D13" i="8"/>
  <c r="D9" i="8" l="1"/>
  <c r="D6" i="8"/>
  <c r="D8" i="8" l="1"/>
  <c r="D10" i="8" l="1"/>
  <c r="D11" i="8" s="1"/>
  <c r="D12" i="8" s="1"/>
  <c r="D14" i="8" s="1"/>
  <c r="D1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9" authorId="0" shapeId="0" xr:uid="{6452D57C-8331-4EAA-88C8-99A770755487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Considering  5% GST</t>
        </r>
      </text>
    </comment>
  </commentList>
</comments>
</file>

<file path=xl/sharedStrings.xml><?xml version="1.0" encoding="utf-8"?>
<sst xmlns="http://schemas.openxmlformats.org/spreadsheetml/2006/main" count="30" uniqueCount="24">
  <si>
    <t>Particular</t>
  </si>
  <si>
    <t>Avalibility</t>
  </si>
  <si>
    <t>%</t>
  </si>
  <si>
    <t>Aux.Consm</t>
  </si>
  <si>
    <t>Normative  Heat Rate</t>
  </si>
  <si>
    <t>(Kcal/Kwh)</t>
  </si>
  <si>
    <t>GCV</t>
  </si>
  <si>
    <t xml:space="preserve"> (Kcal/Kg)</t>
  </si>
  <si>
    <t>Stack Loss</t>
  </si>
  <si>
    <t>Bunkered GCV</t>
  </si>
  <si>
    <t xml:space="preserve">Rate </t>
  </si>
  <si>
    <t>(Rs/MT)</t>
  </si>
  <si>
    <t>Coal Factor</t>
  </si>
  <si>
    <t>Kg/Kwh</t>
  </si>
  <si>
    <t>Rate of Fuel</t>
  </si>
  <si>
    <t>Rs./kwh</t>
  </si>
  <si>
    <t xml:space="preserve"> Torrefied  Biomass Pellets</t>
  </si>
  <si>
    <t>Variable Cost of Biomass Pellets</t>
  </si>
  <si>
    <t>Note:</t>
  </si>
  <si>
    <t xml:space="preserve"># Variable cost rate (excl reagent cost) computed in tariff format of Khaperkheda 5 submitted along with MYT Petition for FY 2025-26 </t>
  </si>
  <si>
    <t>#Variable cost with Raw+wash+Imported coal</t>
  </si>
  <si>
    <t>ECR increases due to use of  Torrefied Biomass Pellets</t>
  </si>
  <si>
    <t>ECR for 95%  Raw Coal &amp; 5% Pellets</t>
  </si>
  <si>
    <t>Impact of usage of Biomass pellets (5%) for Khaperkheda Unit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</si>
</sst>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EYInterstate"/>
    </font>
    <font>
      <b/>
      <sz val="11"/>
      <color theme="1"/>
      <name val="Calibri"/>
      <family val="2"/>
      <scheme val="minor"/>
    </font>
    <font>
      <b/>
      <sz val="10"/>
      <color theme="1"/>
      <name val="EYInterstate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9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0" fillId="2" borderId="1" xfId="0" applyFill="1" applyBorder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9.%20Khaperkheda%20Unit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14.9"/>
      <sheetName val="F15"/>
      <sheetName val="F16"/>
      <sheetName val="F17"/>
      <sheetName val="F18"/>
      <sheetName val="F19"/>
    </sheetNames>
    <sheetDataSet>
      <sheetData sheetId="0"/>
      <sheetData sheetId="1"/>
      <sheetData sheetId="2"/>
      <sheetData sheetId="3"/>
      <sheetData sheetId="4"/>
      <sheetData sheetId="5">
        <row r="25">
          <cell r="S25">
            <v>0.06</v>
          </cell>
        </row>
        <row r="40">
          <cell r="S40">
            <v>2375</v>
          </cell>
        </row>
        <row r="157">
          <cell r="S157">
            <v>3.4657809392120238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84B0-6335-42D6-BC6A-32681B6B8CA6}">
  <dimension ref="B1:D17"/>
  <sheetViews>
    <sheetView showGridLines="0" tabSelected="1" workbookViewId="0">
      <selection activeCell="B1" sqref="B1"/>
    </sheetView>
  </sheetViews>
  <sheetFormatPr defaultRowHeight="14.5"/>
  <cols>
    <col min="2" max="2" width="31.26953125" bestFit="1" customWidth="1"/>
    <col min="3" max="3" width="9.7265625" style="22" bestFit="1" customWidth="1"/>
    <col min="4" max="4" width="12.26953125" style="15" customWidth="1"/>
  </cols>
  <sheetData>
    <row r="1" spans="2:4">
      <c r="B1" s="18" t="s">
        <v>23</v>
      </c>
    </row>
    <row r="2" spans="2:4" ht="43.5">
      <c r="B2" s="16" t="s">
        <v>0</v>
      </c>
      <c r="C2" s="17"/>
      <c r="D2" s="11" t="s">
        <v>16</v>
      </c>
    </row>
    <row r="3" spans="2:4">
      <c r="B3" s="3" t="s">
        <v>1</v>
      </c>
      <c r="C3" s="14" t="s">
        <v>2</v>
      </c>
      <c r="D3" s="4">
        <v>0.85</v>
      </c>
    </row>
    <row r="4" spans="2:4">
      <c r="B4" s="3" t="s">
        <v>3</v>
      </c>
      <c r="C4" s="14" t="s">
        <v>2</v>
      </c>
      <c r="D4" s="5">
        <f>'[1]F2.2'!$S$25</f>
        <v>0.06</v>
      </c>
    </row>
    <row r="5" spans="2:4">
      <c r="B5" s="3" t="s">
        <v>4</v>
      </c>
      <c r="C5" s="14" t="s">
        <v>5</v>
      </c>
      <c r="D5" s="6">
        <f>'[1]F2.2'!$S$40</f>
        <v>2375</v>
      </c>
    </row>
    <row r="6" spans="2:4">
      <c r="B6" s="3" t="s">
        <v>6</v>
      </c>
      <c r="C6" s="14" t="s">
        <v>7</v>
      </c>
      <c r="D6" s="19">
        <f>4500</f>
        <v>4500</v>
      </c>
    </row>
    <row r="7" spans="2:4">
      <c r="B7" s="3" t="s">
        <v>8</v>
      </c>
      <c r="C7" s="14"/>
      <c r="D7" s="6">
        <v>85</v>
      </c>
    </row>
    <row r="8" spans="2:4">
      <c r="B8" s="3" t="s">
        <v>9</v>
      </c>
      <c r="C8" s="14" t="s">
        <v>7</v>
      </c>
      <c r="D8" s="6">
        <f>D6</f>
        <v>4500</v>
      </c>
    </row>
    <row r="9" spans="2:4">
      <c r="B9" s="3" t="s">
        <v>10</v>
      </c>
      <c r="C9" s="14" t="s">
        <v>11</v>
      </c>
      <c r="D9" s="19">
        <f>14250*1.05</f>
        <v>14962.5</v>
      </c>
    </row>
    <row r="10" spans="2:4">
      <c r="B10" s="3" t="s">
        <v>12</v>
      </c>
      <c r="C10" s="14" t="s">
        <v>13</v>
      </c>
      <c r="D10" s="7">
        <f>D5/D8</f>
        <v>0.52777777777777779</v>
      </c>
    </row>
    <row r="11" spans="2:4">
      <c r="B11" s="8" t="s">
        <v>14</v>
      </c>
      <c r="C11" s="12" t="s">
        <v>15</v>
      </c>
      <c r="D11" s="7">
        <f>(D10*D9)/1000</f>
        <v>7.8968749999999996</v>
      </c>
    </row>
    <row r="12" spans="2:4">
      <c r="B12" s="1" t="s">
        <v>17</v>
      </c>
      <c r="C12" s="17" t="s">
        <v>15</v>
      </c>
      <c r="D12" s="9">
        <f>D11/(1-D4)</f>
        <v>8.4009308510638299</v>
      </c>
    </row>
    <row r="13" spans="2:4" ht="29">
      <c r="B13" s="21" t="s">
        <v>20</v>
      </c>
      <c r="C13" s="14" t="s">
        <v>15</v>
      </c>
      <c r="D13" s="9">
        <f>'[1]F2.2'!$S$157</f>
        <v>3.4657809392120238</v>
      </c>
    </row>
    <row r="14" spans="2:4">
      <c r="B14" s="2" t="s">
        <v>22</v>
      </c>
      <c r="C14" s="13" t="s">
        <v>15</v>
      </c>
      <c r="D14" s="10">
        <f>D13*0.95+D12*0.05</f>
        <v>3.712538434804614</v>
      </c>
    </row>
    <row r="15" spans="2:4" ht="29">
      <c r="B15" s="2" t="s">
        <v>21</v>
      </c>
      <c r="C15" s="17" t="s">
        <v>15</v>
      </c>
      <c r="D15" s="10">
        <f>D14-D13</f>
        <v>0.24675749559259019</v>
      </c>
    </row>
    <row r="16" spans="2:4">
      <c r="B16" t="s">
        <v>18</v>
      </c>
    </row>
    <row r="17" spans="2:2">
      <c r="B17" s="20" t="s">
        <v>19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1bba9c-49d2-402f-a57d-abab692d7c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5FB224D665264C8905D5CB34A14343" ma:contentTypeVersion="16" ma:contentTypeDescription="Create a new document." ma:contentTypeScope="" ma:versionID="39949d6175e4d1eb07d9c8505a1d2537">
  <xsd:schema xmlns:xsd="http://www.w3.org/2001/XMLSchema" xmlns:xs="http://www.w3.org/2001/XMLSchema" xmlns:p="http://schemas.microsoft.com/office/2006/metadata/properties" xmlns:ns3="571bba9c-49d2-402f-a57d-abab692d7c5a" xmlns:ns4="d2188457-7e9b-44e4-bef2-1f53ca2e8314" targetNamespace="http://schemas.microsoft.com/office/2006/metadata/properties" ma:root="true" ma:fieldsID="de52aae48f3b086e2646e38c32fbf63e" ns3:_="" ns4:_="">
    <xsd:import namespace="571bba9c-49d2-402f-a57d-abab692d7c5a"/>
    <xsd:import namespace="d2188457-7e9b-44e4-bef2-1f53ca2e8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ba9c-49d2-402f-a57d-abab692d7c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88457-7e9b-44e4-bef2-1f53ca2e83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952BF3-8979-40C5-8F37-3492E8075CC5}">
  <ds:schemaRefs>
    <ds:schemaRef ds:uri="http://schemas.microsoft.com/office/2006/metadata/properties"/>
    <ds:schemaRef ds:uri="http://schemas.microsoft.com/office/infopath/2007/PartnerControls"/>
    <ds:schemaRef ds:uri="571bba9c-49d2-402f-a57d-abab692d7c5a"/>
  </ds:schemaRefs>
</ds:datastoreItem>
</file>

<file path=customXml/itemProps2.xml><?xml version="1.0" encoding="utf-8"?>
<ds:datastoreItem xmlns:ds="http://schemas.openxmlformats.org/officeDocument/2006/customXml" ds:itemID="{897F28E2-12B1-4C94-819A-5835688C2C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55BB27-44FF-4F90-B62B-192F12683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1bba9c-49d2-402f-a57d-abab692d7c5a"/>
    <ds:schemaRef ds:uri="d2188457-7e9b-44e4-bef2-1f53ca2e8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Impact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RUPALI UFADE</dc:creator>
  <cp:keywords/>
  <dc:description/>
  <cp:lastModifiedBy>A.V. Patkare</cp:lastModifiedBy>
  <cp:revision/>
  <cp:lastPrinted>2023-11-02T10:27:07Z</cp:lastPrinted>
  <dcterms:created xsi:type="dcterms:W3CDTF">2023-08-01T09:35:33Z</dcterms:created>
  <dcterms:modified xsi:type="dcterms:W3CDTF">2024-11-20T04:52:37Z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0x010100B55FB224D665264C8905D5CB34A14343</vt:lpwstr>
  </property>
</Properties>
</file>